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05" windowWidth="27675" windowHeight="8385" activeTab="2"/>
  </bookViews>
  <sheets>
    <sheet name="Vstupné dáta" sheetId="1" r:id="rId1"/>
    <sheet name="Medzivýsledky" sheetId="2" r:id="rId2"/>
    <sheet name="Finálne výsledky" sheetId="3" r:id="rId3"/>
  </sheets>
  <definedNames/>
  <calcPr calcId="145621"/>
</workbook>
</file>

<file path=xl/sharedStrings.xml><?xml version="1.0" encoding="utf-8"?>
<sst xmlns="http://schemas.openxmlformats.org/spreadsheetml/2006/main" count="75" uniqueCount="63">
  <si>
    <t>1985 E</t>
  </si>
  <si>
    <t>950 E</t>
  </si>
  <si>
    <t>2000 E</t>
  </si>
  <si>
    <t>3100 E</t>
  </si>
  <si>
    <t>#</t>
  </si>
  <si>
    <t>cena</t>
  </si>
  <si>
    <t>kvalitny dizajn</t>
  </si>
  <si>
    <t xml:space="preserve">opotrebenie retaze kvoli jednemu prednemu cranku a este posunutemu doprava, opotrebenie preto bude najvacsie najma pre prevody do kopca </t>
  </si>
  <si>
    <t>Grand sum</t>
  </si>
  <si>
    <t>3100+</t>
  </si>
  <si>
    <t>efektivita pohonu</t>
  </si>
  <si>
    <t>1.</t>
  </si>
  <si>
    <t>2.</t>
  </si>
  <si>
    <t>3.</t>
  </si>
  <si>
    <t>4.</t>
  </si>
  <si>
    <t>5.</t>
  </si>
  <si>
    <t>mozne doplnit o prerusovac, v tom pripade bude hodnota nie 4 ale 2 (kedze I tak to zas nefunguje uplne hladko)</t>
  </si>
  <si>
    <t>odpor pri jazde bez baterky</t>
  </si>
  <si>
    <t>Rear hub Bafang</t>
  </si>
  <si>
    <t>850 E</t>
  </si>
  <si>
    <t>bateria musi byt nad ramom</t>
  </si>
  <si>
    <t>bateria sa zmesti do flase?</t>
  </si>
  <si>
    <t>popis danej vlastnosti modelu / vzajomny level (1-6)</t>
  </si>
  <si>
    <t>mozne doplnit o gearsensor, v tom pripade bude hodnota nie 4 ale 2 (kedze I tak to zas nefunguje uplne hladko)</t>
  </si>
  <si>
    <t>váha (1-12)</t>
  </si>
  <si>
    <t>Front hub Bafang</t>
  </si>
  <si>
    <t>Atribút                                                            Koncept/model</t>
  </si>
  <si>
    <t>opotrebenie súčiastok (resp. prítomnosť plastových častí atď.)</t>
  </si>
  <si>
    <t>maximálna rýchlosť</t>
  </si>
  <si>
    <t>hlučnosť</t>
  </si>
  <si>
    <t>spoľahlivosť/kvalita</t>
  </si>
  <si>
    <t>platnosť záruky</t>
  </si>
  <si>
    <t>výkon do kopcov</t>
  </si>
  <si>
    <t>zachovanie pôvodného rozsahu prevodov bicykla</t>
  </si>
  <si>
    <t>ľahkosť údržby (nutnosť výmeny oleja atď.)</t>
  </si>
  <si>
    <t>optická skrytosť/nenápadnosť</t>
  </si>
  <si>
    <t>vypínanie kvôli prehriatosti (najmä v kopcoch)</t>
  </si>
  <si>
    <t>geometrická vyváženosť (ťažisko=&gt; jazdné vlastnosti)</t>
  </si>
  <si>
    <t>throttle (motor ťahá aj bez šlapania)</t>
  </si>
  <si>
    <t>radenie (prehadzovačka) aj pri plnom výkone motora</t>
  </si>
  <si>
    <t>rekuperácia</t>
  </si>
  <si>
    <t>celková hmotnosť</t>
  </si>
  <si>
    <t>zaťaženie prednej vidlice</t>
  </si>
  <si>
    <t>dodržanie právnych predpisov (250W, max. 25km/h)</t>
  </si>
  <si>
    <t>možnosť použitia batérie inej než od origin. výrobcu</t>
  </si>
  <si>
    <t>možné doplniť</t>
  </si>
  <si>
    <t>BionX (D séria)</t>
  </si>
  <si>
    <t>8FUN middrive 250W</t>
  </si>
  <si>
    <t>8FUN middrive 750W</t>
  </si>
  <si>
    <t>Bosch full susp. bike + speedup</t>
  </si>
  <si>
    <t>6.</t>
  </si>
  <si>
    <t>7.</t>
  </si>
  <si>
    <t>8.</t>
  </si>
  <si>
    <t>9.</t>
  </si>
  <si>
    <t>Výsledné poradie:</t>
  </si>
  <si>
    <t>Bosch full susp. bike</t>
  </si>
  <si>
    <t># X váha</t>
  </si>
  <si>
    <t>neodpružená hmota</t>
  </si>
  <si>
    <t>zadne koleso</t>
  </si>
  <si>
    <t>presmykuje do kopca na klzkom/strmom terene</t>
  </si>
  <si>
    <t>stredový motor</t>
  </si>
  <si>
    <t>sprevodovaný hub motor</t>
  </si>
  <si>
    <t>priamy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</si>
</sst>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gradientFill>
        <stop position="0">
          <color theme="5" tint="0.8000100255012512"/>
        </stop>
        <stop position="1">
          <color theme="0"/>
        </stop>
      </gradientFill>
    </fill>
    <fill>
      <gradientFill>
        <stop position="0">
          <color theme="5" tint="0.8000100255012512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5" tint="0.5999900102615356"/>
        </stop>
        <stop position="1">
          <color theme="0"/>
        </stop>
      </gradient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dashed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 style="dashed"/>
      <right style="thin"/>
      <top style="thin"/>
      <bottom style="medium"/>
    </border>
    <border>
      <left style="thin"/>
      <right/>
      <top style="thin"/>
      <bottom style="medium"/>
    </border>
    <border>
      <left style="dashed"/>
      <right/>
      <top style="medium"/>
      <bottom style="thin"/>
    </border>
    <border>
      <left style="dashed"/>
      <right/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dashed"/>
      <right style="medium"/>
      <top style="medium"/>
      <bottom style="thin"/>
    </border>
    <border>
      <left style="thin"/>
      <right/>
      <top/>
      <bottom style="medium"/>
    </border>
    <border>
      <left style="dashed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Down="1">
      <left style="thin"/>
      <right/>
      <top style="thin"/>
      <bottom/>
      <diagonal style="thin"/>
    </border>
    <border diagonalDown="1">
      <left style="thin"/>
      <right/>
      <top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0" borderId="2" xfId="0" applyBorder="1"/>
    <xf numFmtId="0" fontId="2" fillId="4" borderId="3" xfId="0" applyFont="1" applyFill="1" applyBorder="1"/>
    <xf numFmtId="0" fontId="2" fillId="4" borderId="4" xfId="0" applyFont="1" applyFill="1" applyBorder="1"/>
    <xf numFmtId="0" fontId="0" fillId="0" borderId="0" xfId="0" applyBorder="1"/>
    <xf numFmtId="0" fontId="2" fillId="5" borderId="5" xfId="0" applyFont="1" applyFill="1" applyBorder="1"/>
    <xf numFmtId="0" fontId="2" fillId="5" borderId="6" xfId="0" applyFont="1" applyFill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9" xfId="0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Fill="1" applyBorder="1"/>
    <xf numFmtId="0" fontId="0" fillId="0" borderId="10" xfId="0" applyBorder="1"/>
    <xf numFmtId="0" fontId="0" fillId="6" borderId="11" xfId="0" applyFill="1" applyBorder="1"/>
    <xf numFmtId="0" fontId="0" fillId="6" borderId="12" xfId="0" applyFill="1" applyBorder="1"/>
    <xf numFmtId="16" fontId="0" fillId="6" borderId="12" xfId="0" applyNumberFormat="1" applyFill="1" applyBorder="1"/>
    <xf numFmtId="0" fontId="0" fillId="6" borderId="13" xfId="0" applyFill="1" applyBorder="1"/>
    <xf numFmtId="0" fontId="2" fillId="4" borderId="14" xfId="0" applyFont="1" applyFill="1" applyBorder="1"/>
    <xf numFmtId="0" fontId="0" fillId="0" borderId="15" xfId="0" applyBorder="1"/>
    <xf numFmtId="0" fontId="2" fillId="0" borderId="16" xfId="0" applyFont="1" applyFill="1" applyBorder="1"/>
    <xf numFmtId="0" fontId="2" fillId="0" borderId="9" xfId="0" applyFont="1" applyBorder="1"/>
    <xf numFmtId="0" fontId="2" fillId="0" borderId="9" xfId="0" applyFont="1" applyFill="1" applyBorder="1"/>
    <xf numFmtId="0" fontId="2" fillId="0" borderId="15" xfId="0" applyFont="1" applyFill="1" applyBorder="1"/>
    <xf numFmtId="0" fontId="0" fillId="0" borderId="0" xfId="0" applyBorder="1" applyAlignment="1">
      <alignment/>
    </xf>
    <xf numFmtId="0" fontId="2" fillId="4" borderId="17" xfId="0" applyFont="1" applyFill="1" applyBorder="1"/>
    <xf numFmtId="0" fontId="0" fillId="0" borderId="9" xfId="0" applyFont="1" applyBorder="1"/>
    <xf numFmtId="0" fontId="0" fillId="0" borderId="9" xfId="0" applyFont="1" applyFill="1" applyBorder="1"/>
    <xf numFmtId="0" fontId="2" fillId="0" borderId="18" xfId="0" applyFont="1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/>
    <xf numFmtId="0" fontId="2" fillId="0" borderId="15" xfId="0" applyFont="1" applyBorder="1"/>
    <xf numFmtId="0" fontId="0" fillId="3" borderId="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7" borderId="2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/>
    <xf numFmtId="0" fontId="0" fillId="0" borderId="29" xfId="0" applyFont="1" applyBorder="1"/>
    <xf numFmtId="0" fontId="2" fillId="0" borderId="29" xfId="0" applyFont="1" applyBorder="1"/>
    <xf numFmtId="0" fontId="0" fillId="0" borderId="19" xfId="0" applyBorder="1"/>
    <xf numFmtId="0" fontId="0" fillId="0" borderId="30" xfId="0" applyBorder="1"/>
    <xf numFmtId="0" fontId="3" fillId="8" borderId="6" xfId="0" applyFont="1" applyFill="1" applyBorder="1"/>
    <xf numFmtId="0" fontId="3" fillId="9" borderId="18" xfId="0" applyFont="1" applyFill="1" applyBorder="1"/>
    <xf numFmtId="0" fontId="3" fillId="10" borderId="31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0" fontId="3" fillId="13" borderId="33" xfId="0" applyFont="1" applyFill="1" applyBorder="1" applyAlignment="1">
      <alignment horizontal="center" vertical="center"/>
    </xf>
    <xf numFmtId="0" fontId="0" fillId="14" borderId="28" xfId="0" applyFill="1" applyBorder="1" applyAlignment="1">
      <alignment horizontal="center" wrapText="1"/>
    </xf>
    <xf numFmtId="0" fontId="0" fillId="15" borderId="34" xfId="0" applyFill="1" applyBorder="1" applyAlignment="1">
      <alignment horizontal="center" wrapText="1"/>
    </xf>
    <xf numFmtId="0" fontId="2" fillId="6" borderId="14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4" borderId="17" xfId="0" applyFill="1" applyBorder="1"/>
    <xf numFmtId="0" fontId="2" fillId="6" borderId="37" xfId="0" applyFont="1" applyFill="1" applyBorder="1"/>
    <xf numFmtId="0" fontId="2" fillId="6" borderId="38" xfId="0" applyFont="1" applyFill="1" applyBorder="1"/>
    <xf numFmtId="0" fontId="2" fillId="6" borderId="39" xfId="0" applyFont="1" applyFill="1" applyBorder="1"/>
    <xf numFmtId="0" fontId="4" fillId="0" borderId="0" xfId="0" applyFont="1"/>
    <xf numFmtId="0" fontId="3" fillId="6" borderId="14" xfId="0" applyNumberFormat="1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0" fillId="0" borderId="41" xfId="0" applyBorder="1" applyAlignment="1">
      <alignment/>
    </xf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Fill="1" applyBorder="1"/>
    <xf numFmtId="0" fontId="0" fillId="0" borderId="16" xfId="0" applyFont="1" applyBorder="1"/>
    <xf numFmtId="0" fontId="0" fillId="0" borderId="18" xfId="0" applyFont="1" applyBorder="1"/>
    <xf numFmtId="0" fontId="5" fillId="0" borderId="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4225"/>
          <c:w val="0.8585"/>
          <c:h val="0.8195"/>
        </c:manualLayout>
      </c:layout>
      <c:barChart>
        <c:barDir val="col"/>
        <c:grouping val="stack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127000"/>
              <a:bevelB w="0" h="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Medzivýsledky!$C$3:$K$3</c:f>
              <c:strCache/>
            </c:strRef>
          </c:cat>
          <c:val>
            <c:numRef>
              <c:f>Medzivýsledky!$C$27:$K$27</c:f>
              <c:numCache/>
            </c:numRef>
          </c:val>
        </c:ser>
        <c:overlap val="100"/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crossBetween val="between"/>
        <c:dispUnits/>
      </c:valAx>
      <c:spPr>
        <a:scene3d>
          <a:camera prst="orthographicFront"/>
          <a:lightRig rig="threePt" dir="t"/>
        </a:scene3d>
        <a:sp3d>
          <a:bevelT w="127000"/>
        </a:sp3d>
      </c:spPr>
    </c:plotArea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40325"/>
          <c:y val="0.0515"/>
          <c:w val="0.5285"/>
          <c:h val="0.884"/>
        </c:manualLayout>
      </c:layout>
      <c:bar3DChart>
        <c:barDir val="bar"/>
        <c:grouping val="stack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12700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Medzivýsledky!$C$3:$K$3</c:f>
              <c:strCache/>
            </c:strRef>
          </c:cat>
          <c:val>
            <c:numRef>
              <c:f>Medzivýsledky!$C$27:$K$27</c:f>
              <c:numCache/>
            </c:numRef>
          </c:val>
          <c:shape val="cylinder"/>
        </c:ser>
        <c:shape val="cylinder"/>
        <c:axId val="20498126"/>
        <c:axId val="50265407"/>
      </c:bar3DChart>
      <c:catAx>
        <c:axId val="20498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crossBetween val="between"/>
        <c:dispUnits/>
      </c:valAx>
    </c:plotArea>
    <c:floor>
      <c:thickness val="0"/>
    </c:floor>
    <c:sideWall>
      <c:spPr>
        <a:scene3d>
          <a:camera prst="orthographicFront"/>
          <a:lightRig rig="threePt" dir="t"/>
        </a:scene3d>
        <a:sp3d>
          <a:bevelT w="6350"/>
        </a:sp3d>
      </c:spPr>
      <c:thickness val="0"/>
    </c:sideWall>
    <c:backWall>
      <c:spPr>
        <a:scene3d>
          <a:camera prst="orthographicFront"/>
          <a:lightRig rig="threePt" dir="t"/>
        </a:scene3d>
        <a:sp3d>
          <a:bevelT w="6350"/>
        </a:sp3d>
      </c:spPr>
      <c:thickness val="0"/>
    </c:backWall>
    <c:plotVisOnly val="1"/>
    <c:dispBlanksAs val="gap"/>
    <c:showDLblsOverMax val="0"/>
  </c:chart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190500</xdr:rowOff>
    </xdr:from>
    <xdr:to>
      <xdr:col>14</xdr:col>
      <xdr:colOff>428625</xdr:colOff>
      <xdr:row>29</xdr:row>
      <xdr:rowOff>19050</xdr:rowOff>
    </xdr:to>
    <xdr:graphicFrame macro="">
      <xdr:nvGraphicFramePr>
        <xdr:cNvPr id="3" name="Chart 2"/>
        <xdr:cNvGraphicFramePr/>
      </xdr:nvGraphicFramePr>
      <xdr:xfrm>
        <a:off x="1895475" y="190500"/>
        <a:ext cx="70675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581025</xdr:colOff>
      <xdr:row>0</xdr:row>
      <xdr:rowOff>190500</xdr:rowOff>
    </xdr:from>
    <xdr:to>
      <xdr:col>26</xdr:col>
      <xdr:colOff>19050</xdr:colOff>
      <xdr:row>29</xdr:row>
      <xdr:rowOff>19050</xdr:rowOff>
    </xdr:to>
    <xdr:graphicFrame macro="">
      <xdr:nvGraphicFramePr>
        <xdr:cNvPr id="4" name="Chart 3"/>
        <xdr:cNvGraphicFramePr/>
      </xdr:nvGraphicFramePr>
      <xdr:xfrm>
        <a:off x="9115425" y="190500"/>
        <a:ext cx="6753225" cy="538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workbookViewId="0" topLeftCell="A1">
      <selection activeCell="N13" sqref="N13"/>
    </sheetView>
  </sheetViews>
  <sheetFormatPr defaultColWidth="9.140625" defaultRowHeight="15"/>
  <cols>
    <col min="1" max="1" width="47.421875" style="0" customWidth="1"/>
    <col min="2" max="2" width="15.7109375" style="0" customWidth="1"/>
    <col min="3" max="3" width="3.7109375" style="0" customWidth="1"/>
    <col min="4" max="4" width="14.7109375" style="0" customWidth="1"/>
    <col min="5" max="5" width="3.57421875" style="0" customWidth="1"/>
    <col min="6" max="6" width="14.8515625" style="0" customWidth="1"/>
    <col min="7" max="7" width="3.57421875" style="0" customWidth="1"/>
    <col min="8" max="8" width="15.28125" style="0" customWidth="1"/>
    <col min="9" max="9" width="3.421875" style="0" customWidth="1"/>
    <col min="10" max="10" width="15.140625" style="0" customWidth="1"/>
    <col min="11" max="11" width="3.8515625" style="0" customWidth="1"/>
    <col min="12" max="12" width="15.57421875" style="0" customWidth="1"/>
    <col min="13" max="13" width="3.8515625" style="0" customWidth="1"/>
    <col min="14" max="14" width="15.57421875" style="0" customWidth="1"/>
    <col min="15" max="15" width="3.8515625" style="0" customWidth="1"/>
    <col min="16" max="16" width="16.28125" style="0" customWidth="1"/>
    <col min="17" max="17" width="3.8515625" style="0" customWidth="1"/>
    <col min="18" max="18" width="15.28125" style="0" customWidth="1"/>
    <col min="19" max="19" width="3.8515625" style="0" customWidth="1"/>
    <col min="20" max="20" width="1.421875" style="0" customWidth="1"/>
    <col min="21" max="21" width="12.421875" style="0" customWidth="1"/>
    <col min="23" max="23" width="11.00390625" style="0" customWidth="1"/>
    <col min="26" max="26" width="14.421875" style="0" customWidth="1"/>
    <col min="27" max="27" width="9.7109375" style="0" customWidth="1"/>
  </cols>
  <sheetData>
    <row r="1" spans="1:22" ht="15" customHeight="1">
      <c r="A1" s="29"/>
      <c r="B1" s="35" t="s">
        <v>22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82"/>
      <c r="Q1" s="82"/>
      <c r="R1" s="82"/>
      <c r="S1" s="82"/>
      <c r="T1" s="1"/>
      <c r="U1" s="1"/>
      <c r="V1" s="1"/>
    </row>
    <row r="2" spans="1:22" ht="11.25" customHeight="1" thickBot="1">
      <c r="A2" s="29"/>
      <c r="B2" s="81" t="s">
        <v>62</v>
      </c>
      <c r="C2" s="34"/>
      <c r="D2" s="81" t="s">
        <v>60</v>
      </c>
      <c r="E2" s="81"/>
      <c r="F2" s="81"/>
      <c r="G2" s="81"/>
      <c r="H2" s="81"/>
      <c r="I2" s="81"/>
      <c r="J2" s="81"/>
      <c r="K2" s="80"/>
      <c r="L2" s="81" t="s">
        <v>61</v>
      </c>
      <c r="M2" s="81"/>
      <c r="N2" s="81"/>
      <c r="O2" s="81"/>
      <c r="P2" s="80"/>
      <c r="Q2" s="80"/>
      <c r="R2" s="80"/>
      <c r="S2" s="80"/>
      <c r="T2" s="1"/>
      <c r="U2" s="1"/>
      <c r="V2" s="1"/>
    </row>
    <row r="3" spans="1:22" ht="15">
      <c r="A3" s="73" t="s">
        <v>26</v>
      </c>
      <c r="B3" s="41" t="s">
        <v>46</v>
      </c>
      <c r="C3" s="42" t="s">
        <v>4</v>
      </c>
      <c r="D3" s="43" t="s">
        <v>47</v>
      </c>
      <c r="E3" s="42" t="s">
        <v>4</v>
      </c>
      <c r="F3" s="43" t="s">
        <v>48</v>
      </c>
      <c r="G3" s="42" t="s">
        <v>4</v>
      </c>
      <c r="H3" s="43" t="s">
        <v>55</v>
      </c>
      <c r="I3" s="42" t="s">
        <v>4</v>
      </c>
      <c r="J3" s="43" t="s">
        <v>49</v>
      </c>
      <c r="K3" s="42" t="s">
        <v>4</v>
      </c>
      <c r="L3" s="43" t="s">
        <v>18</v>
      </c>
      <c r="M3" s="42" t="s">
        <v>4</v>
      </c>
      <c r="N3" s="43" t="s">
        <v>25</v>
      </c>
      <c r="O3" s="47" t="s">
        <v>4</v>
      </c>
      <c r="P3" s="56" t="s">
        <v>45</v>
      </c>
      <c r="Q3" s="57" t="s">
        <v>4</v>
      </c>
      <c r="R3" s="56" t="s">
        <v>45</v>
      </c>
      <c r="S3" s="58" t="s">
        <v>4</v>
      </c>
      <c r="T3" s="1"/>
      <c r="U3" s="39" t="s">
        <v>24</v>
      </c>
      <c r="V3" s="1"/>
    </row>
    <row r="4" spans="1:22" ht="15" customHeight="1" thickBot="1">
      <c r="A4" s="74"/>
      <c r="B4" s="44"/>
      <c r="C4" s="45"/>
      <c r="D4" s="46"/>
      <c r="E4" s="45"/>
      <c r="F4" s="46"/>
      <c r="G4" s="45"/>
      <c r="H4" s="46"/>
      <c r="I4" s="45"/>
      <c r="J4" s="46"/>
      <c r="K4" s="45"/>
      <c r="L4" s="46"/>
      <c r="M4" s="45"/>
      <c r="N4" s="46"/>
      <c r="O4" s="48"/>
      <c r="P4" s="59"/>
      <c r="Q4" s="60"/>
      <c r="R4" s="59"/>
      <c r="S4" s="61"/>
      <c r="T4" s="38"/>
      <c r="U4" s="40"/>
      <c r="V4" s="1"/>
    </row>
    <row r="5" spans="1:21" ht="5.25" customHeight="1" thickBot="1">
      <c r="A5" s="4"/>
      <c r="B5" s="53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3"/>
      <c r="T5" s="13"/>
      <c r="U5" s="4"/>
    </row>
    <row r="6" spans="1:21" ht="15">
      <c r="A6" s="9" t="s">
        <v>5</v>
      </c>
      <c r="B6" s="49" t="s">
        <v>0</v>
      </c>
      <c r="C6" s="15">
        <v>3</v>
      </c>
      <c r="D6" s="49" t="s">
        <v>1</v>
      </c>
      <c r="E6" s="15">
        <v>1</v>
      </c>
      <c r="F6" s="49" t="s">
        <v>2</v>
      </c>
      <c r="G6" s="15">
        <v>3</v>
      </c>
      <c r="H6" s="49" t="s">
        <v>3</v>
      </c>
      <c r="I6" s="15">
        <v>6</v>
      </c>
      <c r="J6" s="49" t="s">
        <v>9</v>
      </c>
      <c r="K6" s="15">
        <v>6</v>
      </c>
      <c r="L6" s="50" t="s">
        <v>19</v>
      </c>
      <c r="M6" s="15">
        <v>1</v>
      </c>
      <c r="N6" s="51"/>
      <c r="O6" s="15">
        <v>1</v>
      </c>
      <c r="P6" s="51"/>
      <c r="Q6" s="15"/>
      <c r="R6" s="51"/>
      <c r="S6" s="75"/>
      <c r="T6" s="18"/>
      <c r="U6" s="3">
        <v>12</v>
      </c>
    </row>
    <row r="7" spans="1:21" ht="15">
      <c r="A7" s="10" t="s">
        <v>27</v>
      </c>
      <c r="B7" s="14" t="s">
        <v>6</v>
      </c>
      <c r="C7" s="16">
        <v>1</v>
      </c>
      <c r="D7" s="14" t="s">
        <v>7</v>
      </c>
      <c r="E7" s="16">
        <v>6</v>
      </c>
      <c r="F7" s="14"/>
      <c r="G7" s="16">
        <v>5</v>
      </c>
      <c r="H7" s="14"/>
      <c r="I7" s="16">
        <v>2</v>
      </c>
      <c r="J7" s="14"/>
      <c r="K7" s="16">
        <v>2</v>
      </c>
      <c r="L7" s="26"/>
      <c r="M7" s="16">
        <v>4</v>
      </c>
      <c r="N7" s="26"/>
      <c r="O7" s="16">
        <v>6</v>
      </c>
      <c r="P7" s="26"/>
      <c r="Q7" s="16"/>
      <c r="R7" s="26"/>
      <c r="S7" s="76"/>
      <c r="T7" s="18"/>
      <c r="U7" s="3">
        <v>8</v>
      </c>
    </row>
    <row r="8" spans="1:21" ht="15">
      <c r="A8" s="10" t="s">
        <v>28</v>
      </c>
      <c r="B8" s="14"/>
      <c r="C8" s="16">
        <v>6</v>
      </c>
      <c r="D8" s="14"/>
      <c r="E8" s="16">
        <v>1</v>
      </c>
      <c r="F8" s="14"/>
      <c r="G8" s="16">
        <v>1</v>
      </c>
      <c r="H8" s="14"/>
      <c r="I8" s="16">
        <v>6</v>
      </c>
      <c r="J8" s="14"/>
      <c r="K8" s="16">
        <v>1</v>
      </c>
      <c r="L8" s="31">
        <v>30</v>
      </c>
      <c r="M8" s="16">
        <v>3</v>
      </c>
      <c r="N8" s="26"/>
      <c r="O8" s="16">
        <v>3</v>
      </c>
      <c r="P8" s="26"/>
      <c r="Q8" s="16"/>
      <c r="R8" s="26"/>
      <c r="S8" s="76"/>
      <c r="T8" s="18"/>
      <c r="U8" s="3">
        <v>9</v>
      </c>
    </row>
    <row r="9" spans="1:21" ht="15">
      <c r="A9" s="10" t="s">
        <v>29</v>
      </c>
      <c r="B9" s="14"/>
      <c r="C9" s="16">
        <v>1</v>
      </c>
      <c r="D9" s="14"/>
      <c r="E9" s="16">
        <v>2</v>
      </c>
      <c r="F9" s="14"/>
      <c r="G9" s="16">
        <v>2</v>
      </c>
      <c r="H9" s="14"/>
      <c r="I9" s="16">
        <v>2</v>
      </c>
      <c r="J9" s="14"/>
      <c r="K9" s="16">
        <v>2</v>
      </c>
      <c r="L9" s="26"/>
      <c r="M9" s="16">
        <v>2</v>
      </c>
      <c r="N9" s="26"/>
      <c r="O9" s="16">
        <v>2</v>
      </c>
      <c r="P9" s="26"/>
      <c r="Q9" s="16"/>
      <c r="R9" s="26"/>
      <c r="S9" s="76"/>
      <c r="T9" s="18"/>
      <c r="U9" s="3">
        <v>6</v>
      </c>
    </row>
    <row r="10" spans="1:21" ht="15">
      <c r="A10" s="10" t="s">
        <v>30</v>
      </c>
      <c r="B10" s="14"/>
      <c r="C10" s="16">
        <v>1</v>
      </c>
      <c r="D10" s="14"/>
      <c r="E10" s="16">
        <v>3</v>
      </c>
      <c r="F10" s="14"/>
      <c r="G10" s="16">
        <v>2</v>
      </c>
      <c r="H10" s="14"/>
      <c r="I10" s="16">
        <v>1</v>
      </c>
      <c r="J10" s="14"/>
      <c r="K10" s="16">
        <v>1</v>
      </c>
      <c r="L10" s="26"/>
      <c r="M10" s="16">
        <v>3</v>
      </c>
      <c r="N10" s="26"/>
      <c r="O10" s="16">
        <v>3</v>
      </c>
      <c r="P10" s="26"/>
      <c r="Q10" s="16"/>
      <c r="R10" s="26"/>
      <c r="S10" s="76"/>
      <c r="T10" s="18"/>
      <c r="U10" s="3">
        <v>10</v>
      </c>
    </row>
    <row r="11" spans="1:21" ht="15">
      <c r="A11" s="10" t="s">
        <v>31</v>
      </c>
      <c r="B11" s="14"/>
      <c r="C11" s="16">
        <v>1</v>
      </c>
      <c r="D11" s="14"/>
      <c r="E11" s="16">
        <v>1</v>
      </c>
      <c r="F11" s="14"/>
      <c r="G11" s="16">
        <v>1</v>
      </c>
      <c r="H11" s="14"/>
      <c r="I11" s="16">
        <v>1</v>
      </c>
      <c r="J11" s="14"/>
      <c r="K11" s="16">
        <v>5</v>
      </c>
      <c r="L11" s="26"/>
      <c r="M11" s="16">
        <v>1</v>
      </c>
      <c r="N11" s="26"/>
      <c r="O11" s="16">
        <v>1</v>
      </c>
      <c r="P11" s="26"/>
      <c r="Q11" s="16"/>
      <c r="R11" s="26"/>
      <c r="S11" s="76"/>
      <c r="T11" s="18"/>
      <c r="U11" s="3">
        <v>9</v>
      </c>
    </row>
    <row r="12" spans="1:21" ht="15">
      <c r="A12" s="10" t="s">
        <v>10</v>
      </c>
      <c r="B12" s="14"/>
      <c r="C12" s="16">
        <v>4</v>
      </c>
      <c r="D12" s="14"/>
      <c r="E12" s="16">
        <v>1</v>
      </c>
      <c r="F12" s="14"/>
      <c r="G12" s="16">
        <v>1</v>
      </c>
      <c r="H12" s="14"/>
      <c r="I12" s="16">
        <v>1</v>
      </c>
      <c r="J12" s="14"/>
      <c r="K12" s="16">
        <v>1</v>
      </c>
      <c r="L12" s="26"/>
      <c r="M12" s="16">
        <v>3</v>
      </c>
      <c r="N12" s="26"/>
      <c r="O12" s="16">
        <v>3</v>
      </c>
      <c r="P12" s="26"/>
      <c r="Q12" s="16"/>
      <c r="R12" s="26"/>
      <c r="S12" s="76"/>
      <c r="T12" s="18"/>
      <c r="U12" s="3">
        <v>7</v>
      </c>
    </row>
    <row r="13" spans="1:21" ht="15">
      <c r="A13" s="10" t="s">
        <v>44</v>
      </c>
      <c r="B13" s="14"/>
      <c r="C13" s="16">
        <v>5</v>
      </c>
      <c r="D13" s="14"/>
      <c r="E13" s="16">
        <v>1</v>
      </c>
      <c r="F13" s="14"/>
      <c r="G13" s="16">
        <v>1</v>
      </c>
      <c r="H13" s="14"/>
      <c r="I13" s="16">
        <v>5</v>
      </c>
      <c r="J13" s="14"/>
      <c r="K13" s="16">
        <v>5</v>
      </c>
      <c r="L13" s="26"/>
      <c r="M13" s="16">
        <v>1</v>
      </c>
      <c r="N13" s="26"/>
      <c r="O13" s="16">
        <v>1</v>
      </c>
      <c r="P13" s="26"/>
      <c r="Q13" s="16"/>
      <c r="R13" s="26"/>
      <c r="S13" s="76"/>
      <c r="T13" s="18"/>
      <c r="U13" s="3">
        <v>3</v>
      </c>
    </row>
    <row r="14" spans="1:21" ht="15">
      <c r="A14" s="10" t="s">
        <v>32</v>
      </c>
      <c r="B14" s="14"/>
      <c r="C14" s="16">
        <v>3</v>
      </c>
      <c r="D14" s="14"/>
      <c r="E14" s="16">
        <v>1</v>
      </c>
      <c r="F14" s="14"/>
      <c r="G14" s="16">
        <v>1</v>
      </c>
      <c r="H14" s="14"/>
      <c r="I14" s="16">
        <v>1</v>
      </c>
      <c r="J14" s="14"/>
      <c r="K14" s="16">
        <v>1</v>
      </c>
      <c r="L14" s="26"/>
      <c r="M14" s="16">
        <v>2</v>
      </c>
      <c r="N14" s="26"/>
      <c r="O14" s="16">
        <v>2</v>
      </c>
      <c r="P14" s="26"/>
      <c r="Q14" s="16"/>
      <c r="R14" s="26"/>
      <c r="S14" s="76"/>
      <c r="T14" s="18"/>
      <c r="U14" s="3">
        <v>9</v>
      </c>
    </row>
    <row r="15" spans="1:21" ht="15">
      <c r="A15" s="10" t="s">
        <v>33</v>
      </c>
      <c r="B15" s="14"/>
      <c r="C15" s="16">
        <v>1</v>
      </c>
      <c r="D15" s="14"/>
      <c r="E15" s="16">
        <v>5</v>
      </c>
      <c r="F15" s="14"/>
      <c r="G15" s="16">
        <v>1</v>
      </c>
      <c r="H15" s="14"/>
      <c r="I15" s="16">
        <v>4</v>
      </c>
      <c r="J15" s="14"/>
      <c r="K15" s="16">
        <v>4</v>
      </c>
      <c r="L15" s="26"/>
      <c r="M15" s="16">
        <v>1</v>
      </c>
      <c r="N15" s="26"/>
      <c r="O15" s="16">
        <v>1</v>
      </c>
      <c r="P15" s="26"/>
      <c r="Q15" s="16"/>
      <c r="R15" s="26"/>
      <c r="S15" s="76"/>
      <c r="T15" s="18"/>
      <c r="U15" s="3">
        <v>6</v>
      </c>
    </row>
    <row r="16" spans="1:21" ht="15">
      <c r="A16" s="10" t="s">
        <v>34</v>
      </c>
      <c r="B16" s="14"/>
      <c r="C16" s="16">
        <v>1</v>
      </c>
      <c r="D16" s="14"/>
      <c r="E16" s="16">
        <v>3</v>
      </c>
      <c r="F16" s="14"/>
      <c r="G16" s="16">
        <v>3</v>
      </c>
      <c r="H16" s="14"/>
      <c r="I16" s="16">
        <v>3</v>
      </c>
      <c r="J16" s="14"/>
      <c r="K16" s="16">
        <v>3</v>
      </c>
      <c r="L16" s="26"/>
      <c r="M16" s="16">
        <v>5</v>
      </c>
      <c r="N16" s="26"/>
      <c r="O16" s="16">
        <v>5</v>
      </c>
      <c r="P16" s="26"/>
      <c r="Q16" s="16"/>
      <c r="R16" s="26"/>
      <c r="S16" s="76"/>
      <c r="T16" s="18"/>
      <c r="U16" s="3">
        <v>7</v>
      </c>
    </row>
    <row r="17" spans="1:21" ht="15">
      <c r="A17" s="10" t="s">
        <v>35</v>
      </c>
      <c r="B17" s="14"/>
      <c r="C17" s="16">
        <v>5</v>
      </c>
      <c r="D17" s="14"/>
      <c r="E17" s="16">
        <v>1</v>
      </c>
      <c r="F17" s="14"/>
      <c r="G17" s="16">
        <v>2</v>
      </c>
      <c r="H17" s="14"/>
      <c r="I17" s="16">
        <v>3</v>
      </c>
      <c r="J17" s="14"/>
      <c r="K17" s="16">
        <v>3</v>
      </c>
      <c r="L17" s="26"/>
      <c r="M17" s="16">
        <v>1</v>
      </c>
      <c r="N17" s="26"/>
      <c r="O17" s="16">
        <v>2</v>
      </c>
      <c r="P17" s="26"/>
      <c r="Q17" s="16"/>
      <c r="R17" s="26"/>
      <c r="S17" s="76"/>
      <c r="T17" s="18"/>
      <c r="U17" s="3">
        <v>1</v>
      </c>
    </row>
    <row r="18" spans="1:21" ht="15">
      <c r="A18" s="10" t="s">
        <v>36</v>
      </c>
      <c r="B18" s="14"/>
      <c r="C18" s="17">
        <v>1</v>
      </c>
      <c r="D18" s="14"/>
      <c r="E18" s="17">
        <v>2</v>
      </c>
      <c r="F18" s="14"/>
      <c r="G18" s="17">
        <v>2</v>
      </c>
      <c r="H18" s="14"/>
      <c r="I18" s="17">
        <v>2</v>
      </c>
      <c r="J18" s="14"/>
      <c r="K18" s="17">
        <v>2</v>
      </c>
      <c r="L18" s="27"/>
      <c r="M18" s="17">
        <v>3</v>
      </c>
      <c r="N18" s="27"/>
      <c r="O18" s="17">
        <v>3</v>
      </c>
      <c r="P18" s="27"/>
      <c r="Q18" s="17"/>
      <c r="R18" s="27"/>
      <c r="S18" s="77"/>
      <c r="T18" s="18"/>
      <c r="U18" s="3">
        <v>9</v>
      </c>
    </row>
    <row r="19" spans="1:21" ht="15">
      <c r="A19" s="10" t="s">
        <v>57</v>
      </c>
      <c r="B19" s="14" t="s">
        <v>58</v>
      </c>
      <c r="C19" s="17">
        <v>5</v>
      </c>
      <c r="D19" s="14"/>
      <c r="E19" s="17">
        <v>1</v>
      </c>
      <c r="F19" s="14"/>
      <c r="G19" s="17">
        <v>3</v>
      </c>
      <c r="H19" s="14"/>
      <c r="I19" s="17">
        <v>1</v>
      </c>
      <c r="J19" s="14"/>
      <c r="K19" s="17">
        <v>1</v>
      </c>
      <c r="L19" s="27"/>
      <c r="M19" s="17">
        <v>4</v>
      </c>
      <c r="N19" s="27"/>
      <c r="O19" s="17">
        <v>4</v>
      </c>
      <c r="P19" s="27"/>
      <c r="Q19" s="17"/>
      <c r="R19" s="27"/>
      <c r="S19" s="77"/>
      <c r="T19" s="18"/>
      <c r="U19" s="3">
        <v>8</v>
      </c>
    </row>
    <row r="20" spans="1:21" ht="15">
      <c r="A20" s="10" t="s">
        <v>37</v>
      </c>
      <c r="B20" s="14" t="s">
        <v>20</v>
      </c>
      <c r="C20" s="17">
        <v>5</v>
      </c>
      <c r="D20" s="14"/>
      <c r="E20" s="17">
        <v>1</v>
      </c>
      <c r="F20" s="14"/>
      <c r="G20" s="17">
        <v>2</v>
      </c>
      <c r="H20" s="14"/>
      <c r="I20" s="17">
        <v>1</v>
      </c>
      <c r="J20" s="14"/>
      <c r="K20" s="17">
        <v>1</v>
      </c>
      <c r="L20" s="32" t="s">
        <v>21</v>
      </c>
      <c r="M20" s="17">
        <v>4</v>
      </c>
      <c r="N20" s="32" t="s">
        <v>59</v>
      </c>
      <c r="O20" s="17">
        <v>4</v>
      </c>
      <c r="P20" s="27"/>
      <c r="Q20" s="17"/>
      <c r="R20" s="27"/>
      <c r="S20" s="77"/>
      <c r="T20" s="18"/>
      <c r="U20" s="3">
        <v>7</v>
      </c>
    </row>
    <row r="21" spans="1:21" ht="15">
      <c r="A21" s="10" t="s">
        <v>38</v>
      </c>
      <c r="B21" s="14"/>
      <c r="C21" s="17">
        <v>1</v>
      </c>
      <c r="D21" s="14"/>
      <c r="E21" s="17">
        <v>1</v>
      </c>
      <c r="F21" s="14"/>
      <c r="G21" s="17">
        <v>1</v>
      </c>
      <c r="H21" s="14"/>
      <c r="I21" s="17">
        <v>5</v>
      </c>
      <c r="J21" s="14"/>
      <c r="K21" s="17">
        <v>5</v>
      </c>
      <c r="L21" s="27"/>
      <c r="M21" s="17">
        <v>1</v>
      </c>
      <c r="N21" s="27"/>
      <c r="O21" s="17">
        <v>1</v>
      </c>
      <c r="P21" s="27"/>
      <c r="Q21" s="17"/>
      <c r="R21" s="27"/>
      <c r="S21" s="77"/>
      <c r="T21" s="18"/>
      <c r="U21" s="3">
        <v>9</v>
      </c>
    </row>
    <row r="22" spans="1:21" ht="15">
      <c r="A22" s="10" t="s">
        <v>39</v>
      </c>
      <c r="B22" s="24"/>
      <c r="C22" s="25">
        <v>1</v>
      </c>
      <c r="D22" s="24" t="s">
        <v>16</v>
      </c>
      <c r="E22" s="25">
        <v>2</v>
      </c>
      <c r="F22" s="24" t="s">
        <v>23</v>
      </c>
      <c r="G22" s="25">
        <v>2</v>
      </c>
      <c r="H22" s="24"/>
      <c r="I22" s="25">
        <v>1</v>
      </c>
      <c r="J22" s="24"/>
      <c r="K22" s="25">
        <v>1</v>
      </c>
      <c r="L22" s="28"/>
      <c r="M22" s="25">
        <v>1</v>
      </c>
      <c r="N22" s="27"/>
      <c r="O22" s="17">
        <v>1</v>
      </c>
      <c r="P22" s="27"/>
      <c r="Q22" s="17"/>
      <c r="R22" s="27"/>
      <c r="S22" s="77"/>
      <c r="T22" s="18"/>
      <c r="U22" s="3">
        <v>3</v>
      </c>
    </row>
    <row r="23" spans="1:21" ht="15">
      <c r="A23" s="10" t="s">
        <v>17</v>
      </c>
      <c r="B23" s="24"/>
      <c r="C23" s="25">
        <v>4</v>
      </c>
      <c r="D23" s="24"/>
      <c r="E23" s="25">
        <v>1</v>
      </c>
      <c r="F23" s="24"/>
      <c r="G23" s="25">
        <v>1</v>
      </c>
      <c r="H23" s="24"/>
      <c r="I23" s="25">
        <v>1</v>
      </c>
      <c r="J23" s="24"/>
      <c r="K23" s="25">
        <v>1</v>
      </c>
      <c r="L23" s="28"/>
      <c r="M23" s="25">
        <v>1</v>
      </c>
      <c r="N23" s="27"/>
      <c r="O23" s="17">
        <v>1</v>
      </c>
      <c r="P23" s="27"/>
      <c r="Q23" s="17"/>
      <c r="R23" s="27"/>
      <c r="S23" s="77"/>
      <c r="T23">
        <v>2</v>
      </c>
      <c r="U23" s="3">
        <v>2</v>
      </c>
    </row>
    <row r="24" spans="1:21" ht="15">
      <c r="A24" s="10" t="s">
        <v>40</v>
      </c>
      <c r="B24" s="24"/>
      <c r="C24" s="36">
        <v>1</v>
      </c>
      <c r="D24" s="24"/>
      <c r="E24" s="36">
        <v>5</v>
      </c>
      <c r="F24" s="24"/>
      <c r="G24" s="36">
        <v>5</v>
      </c>
      <c r="H24" s="24"/>
      <c r="I24" s="36">
        <v>5</v>
      </c>
      <c r="J24" s="24"/>
      <c r="K24" s="36">
        <v>5</v>
      </c>
      <c r="L24" s="24"/>
      <c r="M24" s="36">
        <v>5</v>
      </c>
      <c r="N24" s="37"/>
      <c r="O24" s="36">
        <v>5</v>
      </c>
      <c r="P24" s="26"/>
      <c r="Q24" s="16"/>
      <c r="R24" s="26"/>
      <c r="S24" s="76"/>
      <c r="U24" s="3">
        <v>1</v>
      </c>
    </row>
    <row r="25" spans="1:21" ht="15">
      <c r="A25" s="10" t="s">
        <v>41</v>
      </c>
      <c r="B25" s="14"/>
      <c r="C25" s="16">
        <v>3</v>
      </c>
      <c r="D25" s="14"/>
      <c r="E25" s="16">
        <v>2</v>
      </c>
      <c r="F25" s="14"/>
      <c r="G25" s="16">
        <v>2</v>
      </c>
      <c r="H25" s="14"/>
      <c r="I25" s="16">
        <v>2</v>
      </c>
      <c r="J25" s="14"/>
      <c r="K25" s="16">
        <v>2</v>
      </c>
      <c r="L25" s="14"/>
      <c r="M25" s="16">
        <v>1</v>
      </c>
      <c r="N25" s="14"/>
      <c r="O25" s="16">
        <v>1</v>
      </c>
      <c r="P25" s="14"/>
      <c r="Q25" s="16"/>
      <c r="R25" s="14"/>
      <c r="S25" s="76"/>
      <c r="U25" s="3">
        <v>2</v>
      </c>
    </row>
    <row r="26" spans="1:21" ht="15">
      <c r="A26" s="10" t="s">
        <v>42</v>
      </c>
      <c r="B26" s="14"/>
      <c r="C26" s="16">
        <v>1</v>
      </c>
      <c r="D26" s="14"/>
      <c r="E26" s="16">
        <v>1</v>
      </c>
      <c r="F26" s="14"/>
      <c r="G26" s="16">
        <v>1</v>
      </c>
      <c r="H26" s="14"/>
      <c r="I26" s="16">
        <v>1</v>
      </c>
      <c r="J26" s="14"/>
      <c r="K26" s="16">
        <v>1</v>
      </c>
      <c r="L26" s="14"/>
      <c r="M26" s="16">
        <v>1</v>
      </c>
      <c r="N26" s="14"/>
      <c r="O26" s="16">
        <v>5</v>
      </c>
      <c r="P26" s="14"/>
      <c r="Q26" s="16"/>
      <c r="R26" s="14"/>
      <c r="S26" s="76"/>
      <c r="U26" s="3">
        <v>8</v>
      </c>
    </row>
    <row r="27" spans="1:21" ht="15">
      <c r="A27" s="10" t="s">
        <v>43</v>
      </c>
      <c r="B27" s="24"/>
      <c r="C27" s="36">
        <v>1</v>
      </c>
      <c r="D27" s="24"/>
      <c r="E27" s="36">
        <v>1</v>
      </c>
      <c r="F27" s="24"/>
      <c r="G27" s="36">
        <v>4</v>
      </c>
      <c r="H27" s="24"/>
      <c r="I27" s="36">
        <v>1</v>
      </c>
      <c r="J27" s="24"/>
      <c r="K27" s="36">
        <v>1</v>
      </c>
      <c r="L27" s="24"/>
      <c r="M27" s="36">
        <v>1</v>
      </c>
      <c r="N27" s="24"/>
      <c r="O27" s="36">
        <v>1</v>
      </c>
      <c r="P27" s="24"/>
      <c r="Q27" s="36"/>
      <c r="R27" s="24"/>
      <c r="S27" s="78"/>
      <c r="U27" s="3">
        <v>5</v>
      </c>
    </row>
    <row r="28" spans="1:21" ht="15">
      <c r="A28" s="54" t="s">
        <v>45</v>
      </c>
      <c r="B28" s="14"/>
      <c r="C28" s="16"/>
      <c r="D28" s="14"/>
      <c r="E28" s="16"/>
      <c r="F28" s="14"/>
      <c r="G28" s="16"/>
      <c r="H28" s="14"/>
      <c r="I28" s="16"/>
      <c r="J28" s="14"/>
      <c r="K28" s="16"/>
      <c r="L28" s="14"/>
      <c r="M28" s="16"/>
      <c r="N28" s="14"/>
      <c r="O28" s="16"/>
      <c r="P28" s="14"/>
      <c r="Q28" s="16"/>
      <c r="R28" s="14"/>
      <c r="S28" s="76"/>
      <c r="U28" s="3"/>
    </row>
    <row r="29" spans="1:21" ht="15">
      <c r="A29" s="54" t="s">
        <v>45</v>
      </c>
      <c r="B29" s="14"/>
      <c r="C29" s="16"/>
      <c r="D29" s="14"/>
      <c r="E29" s="16"/>
      <c r="F29" s="14"/>
      <c r="G29" s="16"/>
      <c r="H29" s="14"/>
      <c r="I29" s="16"/>
      <c r="J29" s="14"/>
      <c r="K29" s="16"/>
      <c r="L29" s="14"/>
      <c r="M29" s="16"/>
      <c r="N29" s="14"/>
      <c r="O29" s="16"/>
      <c r="P29" s="14"/>
      <c r="Q29" s="16"/>
      <c r="R29" s="14"/>
      <c r="S29" s="76"/>
      <c r="U29" s="3"/>
    </row>
    <row r="30" spans="1:21" ht="15.75" thickBot="1">
      <c r="A30" s="55" t="s">
        <v>45</v>
      </c>
      <c r="B30" s="14"/>
      <c r="C30" s="33"/>
      <c r="D30" s="14"/>
      <c r="E30" s="33"/>
      <c r="F30" s="14"/>
      <c r="G30" s="33"/>
      <c r="H30" s="14"/>
      <c r="I30" s="33"/>
      <c r="J30" s="14"/>
      <c r="K30" s="33"/>
      <c r="L30" s="14"/>
      <c r="M30" s="33"/>
      <c r="N30" s="14"/>
      <c r="O30" s="33"/>
      <c r="P30" s="14"/>
      <c r="Q30" s="33"/>
      <c r="R30" s="14"/>
      <c r="S30" s="79"/>
      <c r="U30" s="3"/>
    </row>
  </sheetData>
  <mergeCells count="24">
    <mergeCell ref="D2:J2"/>
    <mergeCell ref="L2:O2"/>
    <mergeCell ref="B2:C2"/>
    <mergeCell ref="B1:S1"/>
    <mergeCell ref="N3:N4"/>
    <mergeCell ref="O3:O4"/>
    <mergeCell ref="U3:U4"/>
    <mergeCell ref="P3:P4"/>
    <mergeCell ref="Q3:Q4"/>
    <mergeCell ref="R3:R4"/>
    <mergeCell ref="S3:S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7"/>
  <sheetViews>
    <sheetView workbookViewId="0" topLeftCell="A1">
      <selection activeCell="C3" activeCellId="1" sqref="C27:K27 C3:K3"/>
    </sheetView>
  </sheetViews>
  <sheetFormatPr defaultColWidth="9.140625" defaultRowHeight="15"/>
  <cols>
    <col min="1" max="1" width="4.00390625" style="0" customWidth="1"/>
    <col min="2" max="2" width="11.140625" style="0" customWidth="1"/>
    <col min="4" max="4" width="15.140625" style="0" customWidth="1"/>
    <col min="5" max="5" width="16.00390625" style="0" customWidth="1"/>
    <col min="6" max="6" width="11.8515625" style="0" customWidth="1"/>
    <col min="7" max="7" width="17.57421875" style="0" customWidth="1"/>
    <col min="8" max="8" width="14.00390625" style="0" customWidth="1"/>
    <col min="9" max="9" width="13.7109375" style="0" customWidth="1"/>
    <col min="10" max="10" width="14.00390625" style="0" customWidth="1"/>
    <col min="11" max="11" width="15.00390625" style="0" customWidth="1"/>
  </cols>
  <sheetData>
    <row r="1" ht="10.5" customHeight="1" thickBot="1"/>
    <row r="2" spans="2:11" ht="15.75" thickBot="1">
      <c r="B2" s="1"/>
      <c r="C2" s="63" t="s">
        <v>56</v>
      </c>
      <c r="D2" s="64"/>
      <c r="E2" s="64"/>
      <c r="F2" s="64"/>
      <c r="G2" s="65"/>
      <c r="H2" s="65"/>
      <c r="I2" s="65"/>
      <c r="J2" s="65"/>
      <c r="K2" s="66"/>
    </row>
    <row r="3" spans="2:11" ht="33.75" customHeight="1" thickBot="1">
      <c r="B3" s="1"/>
      <c r="C3" s="62" t="str">
        <f>'Vstupné dáta'!B3</f>
        <v>BionX (D séria)</v>
      </c>
      <c r="D3" s="62" t="str">
        <f>'Vstupné dáta'!D3</f>
        <v>8FUN middrive 250W</v>
      </c>
      <c r="E3" s="62" t="str">
        <f>'Vstupné dáta'!F3</f>
        <v>8FUN middrive 750W</v>
      </c>
      <c r="F3" s="62" t="str">
        <f>'Vstupné dáta'!H3</f>
        <v>Bosch full susp. bike</v>
      </c>
      <c r="G3" s="62" t="str">
        <f>'Vstupné dáta'!J3</f>
        <v>Bosch full susp. bike + speedup</v>
      </c>
      <c r="H3" s="62" t="str">
        <f>'Vstupné dáta'!L3</f>
        <v>Rear hub Bafang</v>
      </c>
      <c r="I3" s="62" t="str">
        <f>'Vstupné dáta'!N3</f>
        <v>Front hub Bafang</v>
      </c>
      <c r="J3" s="72" t="str">
        <f>'Vstupné dáta'!P3</f>
        <v>možné doplniť</v>
      </c>
      <c r="K3" s="72" t="str">
        <f>'Vstupné dáta'!R3</f>
        <v>možné doplniť</v>
      </c>
    </row>
    <row r="4" spans="3:11" ht="3" customHeight="1">
      <c r="C4" s="8"/>
      <c r="D4" s="8"/>
      <c r="E4" s="8"/>
      <c r="F4" s="8"/>
      <c r="J4" s="71"/>
      <c r="K4" s="71"/>
    </row>
    <row r="5" spans="3:11" ht="15">
      <c r="C5" s="2">
        <f>'Vstupné dáta'!C6*'Vstupné dáta'!U6</f>
        <v>36</v>
      </c>
      <c r="D5" s="2">
        <f>'Vstupné dáta'!E6*'Vstupné dáta'!U6</f>
        <v>12</v>
      </c>
      <c r="E5" s="2">
        <f>'Vstupné dáta'!G6*'Vstupné dáta'!U6</f>
        <v>36</v>
      </c>
      <c r="F5" s="11">
        <f>'Vstupné dáta'!I6*'Vstupné dáta'!U6</f>
        <v>72</v>
      </c>
      <c r="G5" s="2">
        <f>'Vstupné dáta'!K6*'Vstupné dáta'!U6</f>
        <v>72</v>
      </c>
      <c r="H5" s="2">
        <f>'Vstupné dáta'!M6*'Vstupné dáta'!U6</f>
        <v>12</v>
      </c>
      <c r="I5" s="2">
        <f>'Vstupné dáta'!O6*'Vstupné dáta'!U6</f>
        <v>12</v>
      </c>
      <c r="J5" s="2">
        <f>'Vstupné dáta'!Q6*'Vstupné dáta'!U6</f>
        <v>0</v>
      </c>
      <c r="K5" s="2">
        <f>'Vstupné dáta'!S6*'Vstupné dáta'!U6</f>
        <v>0</v>
      </c>
    </row>
    <row r="6" spans="3:11" ht="15">
      <c r="C6" s="2">
        <f>'Vstupné dáta'!C7*'Vstupné dáta'!U7</f>
        <v>8</v>
      </c>
      <c r="D6" s="2">
        <f>'Vstupné dáta'!E7*'Vstupné dáta'!U7</f>
        <v>48</v>
      </c>
      <c r="E6" s="2">
        <f>'Vstupné dáta'!G7*'Vstupné dáta'!U7</f>
        <v>40</v>
      </c>
      <c r="F6" s="11">
        <f>'Vstupné dáta'!I7*'Vstupné dáta'!U7</f>
        <v>16</v>
      </c>
      <c r="G6" s="2">
        <f>'Vstupné dáta'!K7*'Vstupné dáta'!U7</f>
        <v>16</v>
      </c>
      <c r="H6" s="2">
        <f>'Vstupné dáta'!M7*'Vstupné dáta'!U7</f>
        <v>32</v>
      </c>
      <c r="I6" s="2">
        <f>'Vstupné dáta'!O7*'Vstupné dáta'!U7</f>
        <v>48</v>
      </c>
      <c r="J6" s="2">
        <f>'Vstupné dáta'!Q7*'Vstupné dáta'!U7</f>
        <v>0</v>
      </c>
      <c r="K6" s="2">
        <f>'Vstupné dáta'!S7*'Vstupné dáta'!U7</f>
        <v>0</v>
      </c>
    </row>
    <row r="7" spans="3:11" ht="15">
      <c r="C7" s="2">
        <f>'Vstupné dáta'!C8*'Vstupné dáta'!U8</f>
        <v>54</v>
      </c>
      <c r="D7" s="2">
        <f>'Vstupné dáta'!E8*'Vstupné dáta'!U8</f>
        <v>9</v>
      </c>
      <c r="E7" s="2">
        <f>'Vstupné dáta'!G8*'Vstupné dáta'!U8</f>
        <v>9</v>
      </c>
      <c r="F7" s="11">
        <f>'Vstupné dáta'!I8*'Vstupné dáta'!U8</f>
        <v>54</v>
      </c>
      <c r="G7" s="2">
        <f>'Vstupné dáta'!K8*'Vstupné dáta'!U8</f>
        <v>9</v>
      </c>
      <c r="H7" s="2">
        <f>'Vstupné dáta'!M8*'Vstupné dáta'!U8</f>
        <v>27</v>
      </c>
      <c r="I7" s="2">
        <f>'Vstupné dáta'!O8*'Vstupné dáta'!U8</f>
        <v>27</v>
      </c>
      <c r="J7" s="2">
        <f>'Vstupné dáta'!Q8*'Vstupné dáta'!U8</f>
        <v>0</v>
      </c>
      <c r="K7" s="2">
        <f>'Vstupné dáta'!S8*'Vstupné dáta'!U8</f>
        <v>0</v>
      </c>
    </row>
    <row r="8" spans="3:11" ht="15">
      <c r="C8" s="2">
        <f>'Vstupné dáta'!C9*'Vstupné dáta'!U9</f>
        <v>6</v>
      </c>
      <c r="D8" s="2">
        <f>'Vstupné dáta'!E9*'Vstupné dáta'!U9</f>
        <v>12</v>
      </c>
      <c r="E8" s="2">
        <f>'Vstupné dáta'!G9*'Vstupné dáta'!U9</f>
        <v>12</v>
      </c>
      <c r="F8" s="11">
        <f>'Vstupné dáta'!I9*'Vstupné dáta'!U9</f>
        <v>12</v>
      </c>
      <c r="G8" s="2">
        <f>'Vstupné dáta'!K9*'Vstupné dáta'!U9</f>
        <v>12</v>
      </c>
      <c r="H8" s="2">
        <f>'Vstupné dáta'!M9*'Vstupné dáta'!U9</f>
        <v>12</v>
      </c>
      <c r="I8" s="2">
        <f>'Vstupné dáta'!O9*'Vstupné dáta'!U9</f>
        <v>12</v>
      </c>
      <c r="J8" s="2">
        <f>'Vstupné dáta'!Q9*'Vstupné dáta'!U9</f>
        <v>0</v>
      </c>
      <c r="K8" s="2">
        <f>'Vstupné dáta'!S9*'Vstupné dáta'!U9</f>
        <v>0</v>
      </c>
    </row>
    <row r="9" spans="3:11" ht="15">
      <c r="C9" s="2">
        <f>'Vstupné dáta'!C10*'Vstupné dáta'!U10</f>
        <v>10</v>
      </c>
      <c r="D9" s="2">
        <f>'Vstupné dáta'!E10*'Vstupné dáta'!U10</f>
        <v>30</v>
      </c>
      <c r="E9" s="2">
        <f>'Vstupné dáta'!G10*'Vstupné dáta'!U10</f>
        <v>20</v>
      </c>
      <c r="F9" s="11">
        <f>'Vstupné dáta'!I10*'Vstupné dáta'!U10</f>
        <v>10</v>
      </c>
      <c r="G9" s="2">
        <f>'Vstupné dáta'!K10*'Vstupné dáta'!U10</f>
        <v>10</v>
      </c>
      <c r="H9" s="2">
        <f>'Vstupné dáta'!M10*'Vstupné dáta'!U10</f>
        <v>30</v>
      </c>
      <c r="I9" s="2">
        <f>'Vstupné dáta'!O10*'Vstupné dáta'!U10</f>
        <v>30</v>
      </c>
      <c r="J9" s="2">
        <f>'Vstupné dáta'!Q10*'Vstupné dáta'!U10</f>
        <v>0</v>
      </c>
      <c r="K9" s="2">
        <f>'Vstupné dáta'!S10*'Vstupné dáta'!U10</f>
        <v>0</v>
      </c>
    </row>
    <row r="10" spans="3:11" ht="15">
      <c r="C10" s="2">
        <f>'Vstupné dáta'!C11*'Vstupné dáta'!U11</f>
        <v>9</v>
      </c>
      <c r="D10" s="2">
        <f>'Vstupné dáta'!E11*'Vstupné dáta'!U11</f>
        <v>9</v>
      </c>
      <c r="E10" s="2">
        <f>'Vstupné dáta'!G11*'Vstupné dáta'!U11</f>
        <v>9</v>
      </c>
      <c r="F10" s="11">
        <f>'Vstupné dáta'!I11*'Vstupné dáta'!U11</f>
        <v>9</v>
      </c>
      <c r="G10" s="2">
        <f>'Vstupné dáta'!K11*'Vstupné dáta'!U11</f>
        <v>45</v>
      </c>
      <c r="H10" s="2">
        <f>'Vstupné dáta'!M11*'Vstupné dáta'!U11</f>
        <v>9</v>
      </c>
      <c r="I10" s="2">
        <f>'Vstupné dáta'!O11*'Vstupné dáta'!U11</f>
        <v>9</v>
      </c>
      <c r="J10" s="2">
        <f>'Vstupné dáta'!Q11*'Vstupné dáta'!U11</f>
        <v>0</v>
      </c>
      <c r="K10" s="2">
        <f>'Vstupné dáta'!S11*'Vstupné dáta'!U11</f>
        <v>0</v>
      </c>
    </row>
    <row r="11" spans="3:11" ht="15">
      <c r="C11" s="2">
        <f>'Vstupné dáta'!C12*'Vstupné dáta'!U12</f>
        <v>28</v>
      </c>
      <c r="D11" s="2">
        <f>'Vstupné dáta'!E12*'Vstupné dáta'!U12</f>
        <v>7</v>
      </c>
      <c r="E11" s="2">
        <f>'Vstupné dáta'!G12*'Vstupné dáta'!U12</f>
        <v>7</v>
      </c>
      <c r="F11" s="11">
        <f>'Vstupné dáta'!I12*'Vstupné dáta'!U12</f>
        <v>7</v>
      </c>
      <c r="G11" s="2">
        <f>'Vstupné dáta'!K12*'Vstupné dáta'!U12</f>
        <v>7</v>
      </c>
      <c r="H11" s="2">
        <f>'Vstupné dáta'!M12*'Vstupné dáta'!U12</f>
        <v>21</v>
      </c>
      <c r="I11" s="2">
        <f>'Vstupné dáta'!O12*'Vstupné dáta'!U12</f>
        <v>21</v>
      </c>
      <c r="J11" s="2">
        <f>'Vstupné dáta'!Q12*'Vstupné dáta'!U12</f>
        <v>0</v>
      </c>
      <c r="K11" s="2">
        <f>'Vstupné dáta'!S12*'Vstupné dáta'!U12</f>
        <v>0</v>
      </c>
    </row>
    <row r="12" spans="3:11" ht="15">
      <c r="C12" s="2">
        <f>'Vstupné dáta'!C13*'Vstupné dáta'!U13</f>
        <v>15</v>
      </c>
      <c r="D12" s="2">
        <f>'Vstupné dáta'!E13*'Vstupné dáta'!U13</f>
        <v>3</v>
      </c>
      <c r="E12" s="2">
        <f>'Vstupné dáta'!G13*'Vstupné dáta'!U13</f>
        <v>3</v>
      </c>
      <c r="F12" s="11">
        <f>'Vstupné dáta'!I13*'Vstupné dáta'!U13</f>
        <v>15</v>
      </c>
      <c r="G12" s="2">
        <f>'Vstupné dáta'!K13*'Vstupné dáta'!U13</f>
        <v>15</v>
      </c>
      <c r="H12" s="2">
        <f>'Vstupné dáta'!M13*'Vstupné dáta'!U13</f>
        <v>3</v>
      </c>
      <c r="I12" s="2">
        <f>'Vstupné dáta'!O13*'Vstupné dáta'!U13</f>
        <v>3</v>
      </c>
      <c r="J12" s="2">
        <f>'Vstupné dáta'!Q13*'Vstupné dáta'!U13</f>
        <v>0</v>
      </c>
      <c r="K12" s="2">
        <f>'Vstupné dáta'!S13*'Vstupné dáta'!U13</f>
        <v>0</v>
      </c>
    </row>
    <row r="13" spans="3:11" ht="15">
      <c r="C13" s="2">
        <f>'Vstupné dáta'!C14*'Vstupné dáta'!U14</f>
        <v>27</v>
      </c>
      <c r="D13" s="2">
        <f>'Vstupné dáta'!E14*'Vstupné dáta'!U14</f>
        <v>9</v>
      </c>
      <c r="E13" s="2">
        <f>'Vstupné dáta'!G14*'Vstupné dáta'!U14</f>
        <v>9</v>
      </c>
      <c r="F13" s="11">
        <f>'Vstupné dáta'!I14*'Vstupné dáta'!U14</f>
        <v>9</v>
      </c>
      <c r="G13" s="2">
        <f>'Vstupné dáta'!K14*'Vstupné dáta'!U14</f>
        <v>9</v>
      </c>
      <c r="H13" s="2">
        <f>'Vstupné dáta'!M14*'Vstupné dáta'!U14</f>
        <v>18</v>
      </c>
      <c r="I13" s="2">
        <f>'Vstupné dáta'!O14*'Vstupné dáta'!U14</f>
        <v>18</v>
      </c>
      <c r="J13" s="2">
        <f>'Vstupné dáta'!Q14*'Vstupné dáta'!U14</f>
        <v>0</v>
      </c>
      <c r="K13" s="2">
        <f>'Vstupné dáta'!S14*'Vstupné dáta'!U14</f>
        <v>0</v>
      </c>
    </row>
    <row r="14" spans="3:11" ht="15">
      <c r="C14" s="2">
        <f>'Vstupné dáta'!C15*'Vstupné dáta'!U15</f>
        <v>6</v>
      </c>
      <c r="D14" s="2">
        <f>'Vstupné dáta'!E15*'Vstupné dáta'!U15</f>
        <v>30</v>
      </c>
      <c r="E14" s="2">
        <f>'Vstupné dáta'!G15*'Vstupné dáta'!U15</f>
        <v>6</v>
      </c>
      <c r="F14" s="11">
        <f>'Vstupné dáta'!I15*'Vstupné dáta'!U15</f>
        <v>24</v>
      </c>
      <c r="G14" s="2">
        <f>'Vstupné dáta'!K15*'Vstupné dáta'!U15</f>
        <v>24</v>
      </c>
      <c r="H14" s="2">
        <f>'Vstupné dáta'!M15*'Vstupné dáta'!U15</f>
        <v>6</v>
      </c>
      <c r="I14" s="2">
        <f>'Vstupné dáta'!O15*'Vstupné dáta'!U15</f>
        <v>6</v>
      </c>
      <c r="J14" s="2">
        <f>'Vstupné dáta'!Q15*'Vstupné dáta'!U15</f>
        <v>0</v>
      </c>
      <c r="K14" s="2">
        <f>'Vstupné dáta'!S15*'Vstupné dáta'!U15</f>
        <v>0</v>
      </c>
    </row>
    <row r="15" spans="3:11" ht="15">
      <c r="C15" s="2">
        <f>'Vstupné dáta'!C16*'Vstupné dáta'!U16</f>
        <v>7</v>
      </c>
      <c r="D15" s="2">
        <f>'Vstupné dáta'!E16*'Vstupné dáta'!U16</f>
        <v>21</v>
      </c>
      <c r="E15" s="2">
        <f>'Vstupné dáta'!G16*'Vstupné dáta'!U16</f>
        <v>21</v>
      </c>
      <c r="F15" s="11">
        <f>'Vstupné dáta'!I16*'Vstupné dáta'!U16</f>
        <v>21</v>
      </c>
      <c r="G15" s="2">
        <f>'Vstupné dáta'!K16*'Vstupné dáta'!U16</f>
        <v>21</v>
      </c>
      <c r="H15" s="2">
        <f>'Vstupné dáta'!M16*'Vstupné dáta'!U16</f>
        <v>35</v>
      </c>
      <c r="I15" s="2">
        <f>'Vstupné dáta'!O16*'Vstupné dáta'!U16</f>
        <v>35</v>
      </c>
      <c r="J15" s="2">
        <f>'Vstupné dáta'!Q16*'Vstupné dáta'!U16</f>
        <v>0</v>
      </c>
      <c r="K15" s="2">
        <f>'Vstupné dáta'!S16*'Vstupné dáta'!U16</f>
        <v>0</v>
      </c>
    </row>
    <row r="16" spans="3:11" ht="15">
      <c r="C16" s="5">
        <f>'Vstupné dáta'!C17*'Vstupné dáta'!U17</f>
        <v>5</v>
      </c>
      <c r="D16" s="5">
        <f>'Vstupné dáta'!E17*'Vstupné dáta'!U17</f>
        <v>1</v>
      </c>
      <c r="E16" s="5">
        <f>'Vstupné dáta'!G17*'Vstupné dáta'!U17</f>
        <v>2</v>
      </c>
      <c r="F16" s="12">
        <f>'Vstupné dáta'!I17*'Vstupné dáta'!U17</f>
        <v>3</v>
      </c>
      <c r="G16" s="5">
        <f>'Vstupné dáta'!K17*'Vstupné dáta'!U17</f>
        <v>3</v>
      </c>
      <c r="H16" s="2">
        <f>'Vstupné dáta'!M17*'Vstupné dáta'!U17</f>
        <v>1</v>
      </c>
      <c r="I16" s="2">
        <f>'Vstupné dáta'!O17*'Vstupné dáta'!U17</f>
        <v>2</v>
      </c>
      <c r="J16" s="2">
        <f>'Vstupné dáta'!Q17*'Vstupné dáta'!U17</f>
        <v>0</v>
      </c>
      <c r="K16" s="2">
        <f>'Vstupné dáta'!S17*'Vstupné dáta'!U17</f>
        <v>0</v>
      </c>
    </row>
    <row r="17" spans="3:11" ht="15">
      <c r="C17" s="2">
        <f>'Vstupné dáta'!C18*'Vstupné dáta'!U18</f>
        <v>9</v>
      </c>
      <c r="D17" s="2">
        <f>'Vstupné dáta'!E18*'Vstupné dáta'!U18</f>
        <v>18</v>
      </c>
      <c r="E17" s="2">
        <f>'Vstupné dáta'!G18*'Vstupné dáta'!U18</f>
        <v>18</v>
      </c>
      <c r="F17" s="11">
        <f>'Vstupné dáta'!I18*'Vstupné dáta'!U18</f>
        <v>18</v>
      </c>
      <c r="G17" s="2">
        <f>'Vstupné dáta'!K18*'Vstupné dáta'!U18</f>
        <v>18</v>
      </c>
      <c r="H17" s="2">
        <f>'Vstupné dáta'!M18*'Vstupné dáta'!U18</f>
        <v>27</v>
      </c>
      <c r="I17" s="2">
        <f>'Vstupné dáta'!O18*'Vstupné dáta'!U18</f>
        <v>27</v>
      </c>
      <c r="J17" s="2">
        <f>'Vstupné dáta'!Q18*'Vstupné dáta'!U18</f>
        <v>0</v>
      </c>
      <c r="K17" s="2">
        <f>'Vstupné dáta'!S18*'Vstupné dáta'!U18</f>
        <v>0</v>
      </c>
    </row>
    <row r="18" spans="3:11" ht="15">
      <c r="C18" s="2">
        <f>'Vstupné dáta'!C19*'Vstupné dáta'!U19</f>
        <v>40</v>
      </c>
      <c r="D18" s="2">
        <f>'Vstupné dáta'!E19*'Vstupné dáta'!U19</f>
        <v>8</v>
      </c>
      <c r="E18" s="2">
        <f>'Vstupné dáta'!G19*'Vstupné dáta'!U19</f>
        <v>24</v>
      </c>
      <c r="F18" s="11">
        <f>'Vstupné dáta'!I19*'Vstupné dáta'!U19</f>
        <v>8</v>
      </c>
      <c r="G18" s="2">
        <f>'Vstupné dáta'!K19*'Vstupné dáta'!U19</f>
        <v>8</v>
      </c>
      <c r="H18" s="2">
        <f>'Vstupné dáta'!M19*'Vstupné dáta'!U19</f>
        <v>32</v>
      </c>
      <c r="I18" s="2">
        <f>'Vstupné dáta'!O19*'Vstupné dáta'!U19</f>
        <v>32</v>
      </c>
      <c r="J18" s="2">
        <f>'Vstupné dáta'!Q19*'Vstupné dáta'!U19</f>
        <v>0</v>
      </c>
      <c r="K18" s="2">
        <f>'Vstupné dáta'!S19*'Vstupné dáta'!U19</f>
        <v>0</v>
      </c>
    </row>
    <row r="19" spans="3:11" ht="15">
      <c r="C19" s="2">
        <f>'Vstupné dáta'!C20*'Vstupné dáta'!U20</f>
        <v>35</v>
      </c>
      <c r="D19" s="2">
        <f>'Vstupné dáta'!E20*'Vstupné dáta'!U20</f>
        <v>7</v>
      </c>
      <c r="E19" s="2">
        <f>'Vstupné dáta'!G20*'Vstupné dáta'!U20</f>
        <v>14</v>
      </c>
      <c r="F19" s="11">
        <f>'Vstupné dáta'!I20*'Vstupné dáta'!U20</f>
        <v>7</v>
      </c>
      <c r="G19" s="2">
        <f>'Vstupné dáta'!K20*'Vstupné dáta'!U20</f>
        <v>7</v>
      </c>
      <c r="H19" s="2">
        <f>'Vstupné dáta'!M20*'Vstupné dáta'!U20</f>
        <v>28</v>
      </c>
      <c r="I19" s="2">
        <f>'Vstupné dáta'!O20*'Vstupné dáta'!U20</f>
        <v>28</v>
      </c>
      <c r="J19" s="2">
        <f>'Vstupné dáta'!Q20*'Vstupné dáta'!U20</f>
        <v>0</v>
      </c>
      <c r="K19" s="2">
        <f>'Vstupné dáta'!S20*'Vstupné dáta'!U20</f>
        <v>0</v>
      </c>
    </row>
    <row r="20" spans="3:11" ht="15">
      <c r="C20" s="2">
        <f>'Vstupné dáta'!C21*'Vstupné dáta'!U21</f>
        <v>9</v>
      </c>
      <c r="D20" s="2">
        <f>'Vstupné dáta'!E21*'Vstupné dáta'!U21</f>
        <v>9</v>
      </c>
      <c r="E20" s="2">
        <f>'Vstupné dáta'!G21*'Vstupné dáta'!U21</f>
        <v>9</v>
      </c>
      <c r="F20" s="11">
        <f>'Vstupné dáta'!I21*'Vstupné dáta'!U21</f>
        <v>45</v>
      </c>
      <c r="G20" s="2">
        <f>'Vstupné dáta'!K21*'Vstupné dáta'!U21</f>
        <v>45</v>
      </c>
      <c r="H20" s="2">
        <f>'Vstupné dáta'!M21*'Vstupné dáta'!U21</f>
        <v>9</v>
      </c>
      <c r="I20" s="2">
        <f>'Vstupné dáta'!O21*'Vstupné dáta'!U21</f>
        <v>9</v>
      </c>
      <c r="J20" s="2">
        <f>'Vstupné dáta'!Q21*'Vstupné dáta'!U21</f>
        <v>0</v>
      </c>
      <c r="K20" s="2">
        <f>'Vstupné dáta'!S21*'Vstupné dáta'!U21</f>
        <v>0</v>
      </c>
    </row>
    <row r="21" spans="3:11" ht="15">
      <c r="C21" s="2">
        <f>'Vstupné dáta'!C22*'Vstupné dáta'!U22</f>
        <v>3</v>
      </c>
      <c r="D21" s="2">
        <f>'Vstupné dáta'!E22*'Vstupné dáta'!U22</f>
        <v>6</v>
      </c>
      <c r="E21" s="2">
        <f>'Vstupné dáta'!G22*'Vstupné dáta'!U22</f>
        <v>6</v>
      </c>
      <c r="F21" s="11">
        <f>'Vstupné dáta'!I22*'Vstupné dáta'!U22</f>
        <v>3</v>
      </c>
      <c r="G21" s="2">
        <f>'Vstupné dáta'!K22*'Vstupné dáta'!U22</f>
        <v>3</v>
      </c>
      <c r="H21" s="2">
        <f>'Vstupné dáta'!M22*'Vstupné dáta'!U22</f>
        <v>3</v>
      </c>
      <c r="I21" s="2">
        <f>'Vstupné dáta'!O22*'Vstupné dáta'!U22</f>
        <v>3</v>
      </c>
      <c r="J21" s="2">
        <f>'Vstupné dáta'!Q22*'Vstupné dáta'!U22</f>
        <v>0</v>
      </c>
      <c r="K21" s="2">
        <f>'Vstupné dáta'!S22*'Vstupné dáta'!U22</f>
        <v>0</v>
      </c>
    </row>
    <row r="22" spans="3:11" ht="15">
      <c r="C22" s="2">
        <f>'Vstupné dáta'!C23*'Vstupné dáta'!U23</f>
        <v>8</v>
      </c>
      <c r="D22" s="2">
        <f>'Vstupné dáta'!E23*'Vstupné dáta'!U23</f>
        <v>2</v>
      </c>
      <c r="E22" s="2">
        <f>'Vstupné dáta'!G23*'Vstupné dáta'!U23</f>
        <v>2</v>
      </c>
      <c r="F22" s="11">
        <f>'Vstupné dáta'!I23*'Vstupné dáta'!U23</f>
        <v>2</v>
      </c>
      <c r="G22" s="2">
        <f>'Vstupné dáta'!K23*'Vstupné dáta'!U23</f>
        <v>2</v>
      </c>
      <c r="H22" s="2">
        <f>'Vstupné dáta'!M23*'Vstupné dáta'!U23</f>
        <v>2</v>
      </c>
      <c r="I22" s="2">
        <f>'Vstupné dáta'!O23*'Vstupné dáta'!U23</f>
        <v>2</v>
      </c>
      <c r="J22" s="2">
        <f>'Vstupné dáta'!Q23*'Vstupné dáta'!U23</f>
        <v>0</v>
      </c>
      <c r="K22" s="2">
        <f>'Vstupné dáta'!S23*'Vstupné dáta'!U23</f>
        <v>0</v>
      </c>
    </row>
    <row r="23" spans="3:11" ht="15">
      <c r="C23" s="2">
        <f>'Vstupné dáta'!C24*'Vstupné dáta'!U24</f>
        <v>1</v>
      </c>
      <c r="D23" s="2">
        <f>'Vstupné dáta'!E24*'Vstupné dáta'!U24</f>
        <v>5</v>
      </c>
      <c r="E23" s="2">
        <f>'Vstupné dáta'!G24*'Vstupné dáta'!U24</f>
        <v>5</v>
      </c>
      <c r="F23" s="11">
        <f>'Vstupné dáta'!I24*'Vstupné dáta'!U24</f>
        <v>5</v>
      </c>
      <c r="G23" s="2">
        <f>'Vstupné dáta'!K24*'Vstupné dáta'!U24</f>
        <v>5</v>
      </c>
      <c r="H23" s="2">
        <f>'Vstupné dáta'!M24*'Vstupné dáta'!U24</f>
        <v>5</v>
      </c>
      <c r="I23" s="2">
        <f>'Vstupné dáta'!O24*'Vstupné dáta'!U24</f>
        <v>5</v>
      </c>
      <c r="J23" s="2">
        <f>'Vstupné dáta'!Q24*'Vstupné dáta'!U24</f>
        <v>0</v>
      </c>
      <c r="K23" s="2">
        <f>'Vstupné dáta'!S24*'Vstupné dáta'!U24</f>
        <v>0</v>
      </c>
    </row>
    <row r="24" spans="3:11" ht="15">
      <c r="C24" s="2">
        <f>'Vstupné dáta'!C25*'Vstupné dáta'!U25</f>
        <v>6</v>
      </c>
      <c r="D24" s="2">
        <f>'Vstupné dáta'!E25*'Vstupné dáta'!U25</f>
        <v>4</v>
      </c>
      <c r="E24" s="2">
        <f>'Vstupné dáta'!G25*'Vstupné dáta'!U25</f>
        <v>4</v>
      </c>
      <c r="F24" s="11">
        <f>'Vstupné dáta'!I25*'Vstupné dáta'!U25</f>
        <v>4</v>
      </c>
      <c r="G24" s="2">
        <f>'Vstupné dáta'!K25*'Vstupné dáta'!U25</f>
        <v>4</v>
      </c>
      <c r="H24" s="2">
        <f>'Vstupné dáta'!M25*'Vstupné dáta'!U25</f>
        <v>2</v>
      </c>
      <c r="I24" s="2">
        <f>'Vstupné dáta'!O25*'Vstupné dáta'!U25</f>
        <v>2</v>
      </c>
      <c r="J24" s="2">
        <f>'Vstupné dáta'!Q25*'Vstupné dáta'!U25</f>
        <v>0</v>
      </c>
      <c r="K24" s="2">
        <f>'Vstupné dáta'!S25*'Vstupné dáta'!U25</f>
        <v>0</v>
      </c>
    </row>
    <row r="25" spans="3:11" ht="15">
      <c r="C25" s="2">
        <f>'Vstupné dáta'!C26*'Vstupné dáta'!U26</f>
        <v>8</v>
      </c>
      <c r="D25" s="2">
        <f>'Vstupné dáta'!E26*'Vstupné dáta'!U26</f>
        <v>8</v>
      </c>
      <c r="E25" s="2">
        <f>'Vstupné dáta'!G26*'Vstupné dáta'!U26</f>
        <v>8</v>
      </c>
      <c r="F25" s="11">
        <f>'Vstupné dáta'!I26*'Vstupné dáta'!U26</f>
        <v>8</v>
      </c>
      <c r="G25" s="2">
        <f>'Vstupné dáta'!K26*'Vstupné dáta'!U26</f>
        <v>8</v>
      </c>
      <c r="H25" s="2">
        <f>'Vstupné dáta'!M26*'Vstupné dáta'!U26</f>
        <v>8</v>
      </c>
      <c r="I25" s="2">
        <f>'Vstupné dáta'!O26*'Vstupné dáta'!U26</f>
        <v>40</v>
      </c>
      <c r="J25" s="2">
        <f>'Vstupné dáta'!Q26*'Vstupné dáta'!U26</f>
        <v>0</v>
      </c>
      <c r="K25" s="2">
        <f>'Vstupné dáta'!S26*'Vstupné dáta'!U26</f>
        <v>0</v>
      </c>
    </row>
    <row r="26" spans="3:11" ht="15.75" thickBot="1">
      <c r="C26" s="5">
        <f>'Vstupné dáta'!C27*'Vstupné dáta'!U27</f>
        <v>5</v>
      </c>
      <c r="D26" s="5">
        <f>'Vstupné dáta'!E27*'Vstupné dáta'!U27</f>
        <v>5</v>
      </c>
      <c r="E26" s="5">
        <f>'Vstupné dáta'!G27*'Vstupné dáta'!U27</f>
        <v>20</v>
      </c>
      <c r="F26" s="12">
        <f>'Vstupné dáta'!I27*'Vstupné dáta'!U27</f>
        <v>5</v>
      </c>
      <c r="G26" s="5">
        <f>'Vstupné dáta'!K27*'Vstupné dáta'!U27</f>
        <v>5</v>
      </c>
      <c r="H26" s="5">
        <f>'Vstupné dáta'!M27*'Vstupné dáta'!U27</f>
        <v>5</v>
      </c>
      <c r="I26" s="2">
        <f>'Vstupné dáta'!O27*'Vstupné dáta'!U27</f>
        <v>5</v>
      </c>
      <c r="J26" s="2">
        <f>'Vstupné dáta'!Q27*'Vstupné dáta'!U27</f>
        <v>0</v>
      </c>
      <c r="K26" s="2">
        <f>'Vstupné dáta'!S27*'Vstupné dáta'!U27</f>
        <v>0</v>
      </c>
    </row>
    <row r="27" spans="2:11" ht="15.75" thickBot="1">
      <c r="B27" s="23" t="s">
        <v>8</v>
      </c>
      <c r="C27" s="6">
        <f aca="true" t="shared" si="0" ref="C27:K27">SUM(C5:C26)</f>
        <v>335</v>
      </c>
      <c r="D27" s="6">
        <f t="shared" si="0"/>
        <v>263</v>
      </c>
      <c r="E27" s="6">
        <f t="shared" si="0"/>
        <v>284</v>
      </c>
      <c r="F27" s="6">
        <f t="shared" si="0"/>
        <v>357</v>
      </c>
      <c r="G27" s="6">
        <f t="shared" si="0"/>
        <v>348</v>
      </c>
      <c r="H27" s="6">
        <f t="shared" si="0"/>
        <v>327</v>
      </c>
      <c r="I27" s="6">
        <f t="shared" si="0"/>
        <v>376</v>
      </c>
      <c r="J27" s="6">
        <f t="shared" si="0"/>
        <v>0</v>
      </c>
      <c r="K27" s="7">
        <f t="shared" si="0"/>
        <v>0</v>
      </c>
    </row>
  </sheetData>
  <mergeCells count="1">
    <mergeCell ref="C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tabSelected="1" workbookViewId="0" topLeftCell="A1">
      <selection activeCell="R17" sqref="R17"/>
    </sheetView>
  </sheetViews>
  <sheetFormatPr defaultColWidth="9.140625" defaultRowHeight="15"/>
  <sheetData>
    <row r="1" ht="15.75" thickBot="1"/>
    <row r="2" spans="2:3" ht="15.75" thickBot="1">
      <c r="B2" s="30" t="s">
        <v>54</v>
      </c>
      <c r="C2" s="67"/>
    </row>
    <row r="3" spans="2:3" ht="15">
      <c r="B3" s="19" t="s">
        <v>11</v>
      </c>
      <c r="C3" s="68">
        <f>SMALL(Medzivýsledky!C27:K27,1)</f>
        <v>0</v>
      </c>
    </row>
    <row r="4" spans="2:3" ht="15">
      <c r="B4" s="20" t="s">
        <v>12</v>
      </c>
      <c r="C4" s="69">
        <f>SMALL(Medzivýsledky!C27:K27,2)</f>
        <v>0</v>
      </c>
    </row>
    <row r="5" spans="2:3" ht="15">
      <c r="B5" s="20" t="s">
        <v>13</v>
      </c>
      <c r="C5" s="69">
        <f>SMALL(Medzivýsledky!C27:K27,3)</f>
        <v>263</v>
      </c>
    </row>
    <row r="6" spans="2:3" ht="15">
      <c r="B6" s="21" t="s">
        <v>14</v>
      </c>
      <c r="C6" s="69">
        <f>SMALL(Medzivýsledky!C27:K27,4)</f>
        <v>284</v>
      </c>
    </row>
    <row r="7" spans="2:3" ht="15">
      <c r="B7" s="20" t="s">
        <v>15</v>
      </c>
      <c r="C7" s="69">
        <f>SMALL(Medzivýsledky!C27:K27,5)</f>
        <v>327</v>
      </c>
    </row>
    <row r="8" spans="2:3" ht="15">
      <c r="B8" s="20" t="s">
        <v>50</v>
      </c>
      <c r="C8" s="69">
        <f>SMALL(Medzivýsledky!C27:K27,6)</f>
        <v>335</v>
      </c>
    </row>
    <row r="9" spans="2:3" ht="15">
      <c r="B9" s="20" t="s">
        <v>51</v>
      </c>
      <c r="C9" s="69">
        <f>SMALL(Medzivýsledky!C27:K27,7)</f>
        <v>348</v>
      </c>
    </row>
    <row r="10" spans="2:3" ht="15">
      <c r="B10" s="20" t="s">
        <v>52</v>
      </c>
      <c r="C10" s="69">
        <f>SMALL(Medzivýsledky!C27:K27,8)</f>
        <v>357</v>
      </c>
    </row>
    <row r="11" spans="2:3" ht="15.75" thickBot="1">
      <c r="B11" s="22" t="s">
        <v>53</v>
      </c>
      <c r="C11" s="70">
        <f>SMALL(Medzivýsledky!C27:K27,9)</f>
        <v>376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SLSP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KOTULIČ BUNTA Juraj</dc:creator>
  <cp:keywords/>
  <dc:description/>
  <cp:lastModifiedBy>KOTULIČ BUNTA Juraj</cp:lastModifiedBy>
  <cp:lastPrinted>2015-06-04T09:55:53Z</cp:lastPrinted>
  <dcterms:created xsi:type="dcterms:W3CDTF">2015-06-01T13:39:25Z</dcterms:created>
  <dcterms:modified xsi:type="dcterms:W3CDTF">2015-06-08T13:21:12Z</dcterms:modified>
  <cp:category/>
  <cp:version/>
  <cp:contentType/>
  <cp:contentStatus/>
</cp:coreProperties>
</file>